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boranish/Documents/"/>
    </mc:Choice>
  </mc:AlternateContent>
  <xr:revisionPtr revIDLastSave="0" documentId="13_ncr:1_{5E2EE3D1-257C-FC45-AB80-A592C1801919}" xr6:coauthVersionLast="47" xr6:coauthVersionMax="47" xr10:uidLastSave="{00000000-0000-0000-0000-000000000000}"/>
  <bookViews>
    <workbookView xWindow="28820" yWindow="9380" windowWidth="43940" windowHeight="26100" xr2:uid="{877D3BA5-7969-9C40-9654-F56DC3CDA82E}"/>
  </bookViews>
  <sheets>
    <sheet name="Single Volum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4" i="1" l="1"/>
  <c r="D28" i="1" s="1"/>
  <c r="D16" i="1"/>
  <c r="E12" i="1"/>
  <c r="F12" i="1" s="1"/>
  <c r="E24" i="1" l="1"/>
  <c r="E28" i="1" s="1"/>
  <c r="F24" i="1"/>
  <c r="F28" i="1" s="1"/>
  <c r="D29" i="1" s="1"/>
  <c r="E16" i="1"/>
  <c r="F16" i="1" l="1"/>
  <c r="D17" i="1" s="1"/>
  <c r="D30" i="1" s="1"/>
  <c r="D31" i="1" l="1"/>
</calcChain>
</file>

<file path=xl/sharedStrings.xml><?xml version="1.0" encoding="utf-8"?>
<sst xmlns="http://schemas.openxmlformats.org/spreadsheetml/2006/main" count="24" uniqueCount="19">
  <si>
    <t>Storage Per Month (GiB)</t>
  </si>
  <si>
    <t>Baseline IOPS Per Month</t>
  </si>
  <si>
    <t>Combined Cost Per Month</t>
  </si>
  <si>
    <t>Unit Cost Per GiB-month (us-east-1)</t>
  </si>
  <si>
    <t>Unit Cost Per IOPS-month (us-east-1)</t>
  </si>
  <si>
    <t>Unit Cost Per MiB/s-month (us-east-1)</t>
  </si>
  <si>
    <t>Unit Cost Per IOPS-month Over 3,000 (us-east-1)</t>
  </si>
  <si>
    <t>Unit Cost Per MiB/s-month Over 125 MiB/s (us-east-1)</t>
  </si>
  <si>
    <t>Total gp2 Cost Per Month</t>
  </si>
  <si>
    <t>Total gp3 Cost Per Month</t>
  </si>
  <si>
    <t>Baseline Throughput Per Month (MiB/s)</t>
  </si>
  <si>
    <t>Table 1: Current gp2 Volume</t>
  </si>
  <si>
    <t>Table 2: Equivalent gp3 Volume</t>
  </si>
  <si>
    <t>Discount from gp2 Per Month ($)</t>
  </si>
  <si>
    <t>Discount from gp2 Per Month (%)</t>
  </si>
  <si>
    <t>**** THIS TABLE IS AUTOMATICALLY COMPUTED ****</t>
  </si>
  <si>
    <t xml:space="preserve">Input Storage Only --&gt;    </t>
  </si>
  <si>
    <r>
      <rPr>
        <b/>
        <sz val="14"/>
        <color theme="1"/>
        <rFont val="Calibri"/>
        <family val="2"/>
        <scheme val="minor"/>
      </rPr>
      <t>Directions:</t>
    </r>
    <r>
      <rPr>
        <sz val="14"/>
        <color theme="1"/>
        <rFont val="Calibri"/>
        <family val="2"/>
        <scheme val="minor"/>
      </rPr>
      <t xml:space="preserve"> Only input the current size of a single gp2 volume in D12. The baseline IOPS and throughput for the gp2 volume are automatically computed depending on the size of the gp2 volume, since gp2 volumes do not let you provision IOPS or throughput separately. The equivalent gp3 volume and cost savings are automatically computed in Table 2.</t>
    </r>
  </si>
  <si>
    <r>
      <rPr>
        <b/>
        <i/>
        <sz val="12"/>
        <color theme="1"/>
        <rFont val="Calibri"/>
        <family val="2"/>
        <scheme val="minor"/>
      </rPr>
      <t>Note:</t>
    </r>
    <r>
      <rPr>
        <i/>
        <sz val="12"/>
        <color theme="1"/>
        <rFont val="Calibri"/>
        <family val="2"/>
        <scheme val="minor"/>
      </rPr>
      <t xml:space="preserve"> It's possible that your actual savings on gp3 will be far greater than what's computed in Table 2, if you don't need as much storage as you provisioned in the gp2 volume.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</si>
</sst>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10" x14ac:knownFonts="1">
    <font>
      <sz val="12"/>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b/>
      <i/>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0" fillId="0" borderId="2" xfId="0" applyBorder="1"/>
    <xf numFmtId="0" fontId="0" fillId="0" borderId="5" xfId="0" applyBorder="1"/>
    <xf numFmtId="0" fontId="0" fillId="0" borderId="7" xfId="0" applyBorder="1"/>
    <xf numFmtId="0" fontId="4" fillId="2" borderId="10" xfId="0" applyFont="1" applyFill="1" applyBorder="1"/>
    <xf numFmtId="0" fontId="2" fillId="2" borderId="11" xfId="0" applyFont="1" applyFill="1" applyBorder="1"/>
    <xf numFmtId="0" fontId="2" fillId="2" borderId="12" xfId="0" applyFont="1" applyFill="1" applyBorder="1"/>
    <xf numFmtId="164" fontId="0" fillId="0" borderId="14" xfId="1" applyNumberFormat="1" applyFont="1" applyBorder="1" applyProtection="1"/>
    <xf numFmtId="164" fontId="0" fillId="0" borderId="15" xfId="1" applyNumberFormat="1" applyFont="1" applyBorder="1" applyProtection="1"/>
    <xf numFmtId="44" fontId="0" fillId="0" borderId="3" xfId="2" applyFont="1" applyBorder="1" applyProtection="1"/>
    <xf numFmtId="44" fontId="0" fillId="3" borderId="3" xfId="2" applyFont="1" applyFill="1" applyBorder="1" applyProtection="1"/>
    <xf numFmtId="44" fontId="0" fillId="3" borderId="4" xfId="2" applyFont="1" applyFill="1" applyBorder="1" applyProtection="1"/>
    <xf numFmtId="44" fontId="0" fillId="3" borderId="1" xfId="2" applyFont="1" applyFill="1" applyBorder="1" applyProtection="1"/>
    <xf numFmtId="44" fontId="0" fillId="0" borderId="1" xfId="2" applyFont="1" applyBorder="1" applyProtection="1"/>
    <xf numFmtId="44" fontId="0" fillId="3" borderId="6" xfId="2" applyFont="1" applyFill="1" applyBorder="1" applyProtection="1"/>
    <xf numFmtId="44" fontId="0" fillId="0" borderId="6" xfId="2" applyFont="1" applyBorder="1" applyProtection="1"/>
    <xf numFmtId="44" fontId="0" fillId="0" borderId="1" xfId="2" applyNumberFormat="1" applyFont="1" applyBorder="1" applyProtection="1"/>
    <xf numFmtId="44" fontId="0" fillId="0" borderId="6" xfId="2" applyNumberFormat="1" applyFont="1" applyBorder="1" applyProtection="1"/>
    <xf numFmtId="44" fontId="0" fillId="0" borderId="8" xfId="0" applyNumberFormat="1" applyBorder="1" applyAlignment="1" applyProtection="1">
      <alignment vertical="center"/>
    </xf>
    <xf numFmtId="44" fontId="0" fillId="3" borderId="8" xfId="0" applyNumberFormat="1" applyFill="1" applyBorder="1" applyAlignment="1" applyProtection="1">
      <alignment vertical="center"/>
    </xf>
    <xf numFmtId="44" fontId="0" fillId="3" borderId="9" xfId="0" applyNumberFormat="1" applyFill="1" applyBorder="1" applyAlignment="1" applyProtection="1">
      <alignment vertical="center"/>
    </xf>
    <xf numFmtId="164" fontId="0" fillId="0" borderId="14" xfId="0" applyNumberFormat="1" applyBorder="1" applyProtection="1"/>
    <xf numFmtId="164" fontId="0" fillId="0" borderId="15" xfId="0" applyNumberFormat="1" applyBorder="1" applyProtection="1"/>
    <xf numFmtId="165" fontId="0" fillId="0" borderId="1" xfId="2" applyNumberFormat="1" applyFont="1" applyBorder="1" applyProtection="1"/>
    <xf numFmtId="0" fontId="0" fillId="3" borderId="8" xfId="0" applyFill="1" applyBorder="1" applyProtection="1"/>
    <xf numFmtId="0" fontId="0" fillId="3" borderId="9" xfId="0" applyFill="1" applyBorder="1" applyProtection="1"/>
    <xf numFmtId="0" fontId="0" fillId="0" borderId="20" xfId="0" applyBorder="1"/>
    <xf numFmtId="44" fontId="0" fillId="0" borderId="21" xfId="0" applyNumberFormat="1" applyBorder="1" applyProtection="1"/>
    <xf numFmtId="0" fontId="0" fillId="3" borderId="21" xfId="0" applyFill="1" applyBorder="1" applyProtection="1"/>
    <xf numFmtId="0" fontId="0" fillId="3" borderId="22" xfId="0" applyFill="1" applyBorder="1" applyProtection="1"/>
    <xf numFmtId="0" fontId="0" fillId="3" borderId="3" xfId="0" applyFill="1" applyBorder="1" applyProtection="1"/>
    <xf numFmtId="0" fontId="0" fillId="3" borderId="4" xfId="0" applyFill="1" applyBorder="1" applyProtection="1"/>
    <xf numFmtId="0" fontId="0" fillId="5" borderId="2" xfId="0" applyFill="1" applyBorder="1"/>
    <xf numFmtId="44" fontId="0" fillId="5" borderId="3" xfId="0" applyNumberFormat="1" applyFill="1" applyBorder="1" applyProtection="1"/>
    <xf numFmtId="0" fontId="0" fillId="5" borderId="7" xfId="0" applyFill="1" applyBorder="1"/>
    <xf numFmtId="10" fontId="0" fillId="5" borderId="8" xfId="3" applyNumberFormat="1" applyFont="1" applyFill="1" applyBorder="1" applyProtection="1"/>
    <xf numFmtId="0" fontId="3" fillId="6" borderId="13" xfId="0" applyFont="1" applyFill="1" applyBorder="1" applyAlignment="1">
      <alignment horizontal="right"/>
    </xf>
    <xf numFmtId="164" fontId="3" fillId="6" borderId="14" xfId="1" applyNumberFormat="1" applyFont="1" applyFill="1" applyBorder="1"/>
    <xf numFmtId="0" fontId="0" fillId="2" borderId="13" xfId="0" applyFill="1" applyBorder="1"/>
    <xf numFmtId="0" fontId="6" fillId="0" borderId="0" xfId="0" applyFont="1" applyBorder="1" applyAlignment="1">
      <alignment horizontal="center" vertical="center" wrapText="1"/>
    </xf>
    <xf numFmtId="0" fontId="5" fillId="4" borderId="17" xfId="0" applyFont="1" applyFill="1" applyBorder="1" applyAlignment="1">
      <alignment horizontal="center"/>
    </xf>
    <xf numFmtId="0" fontId="5" fillId="4" borderId="18" xfId="0" applyFont="1" applyFill="1" applyBorder="1" applyAlignment="1">
      <alignment horizontal="center"/>
    </xf>
    <xf numFmtId="0" fontId="5" fillId="4" borderId="19" xfId="0" applyFont="1" applyFill="1" applyBorder="1" applyAlignment="1">
      <alignment horizontal="center"/>
    </xf>
    <xf numFmtId="0" fontId="5" fillId="7" borderId="17" xfId="0" applyFont="1" applyFill="1" applyBorder="1" applyAlignment="1">
      <alignment horizontal="center"/>
    </xf>
    <xf numFmtId="0" fontId="5" fillId="7" borderId="18" xfId="0" applyFont="1" applyFill="1" applyBorder="1" applyAlignment="1">
      <alignment horizontal="center"/>
    </xf>
    <xf numFmtId="0" fontId="5" fillId="7" borderId="19" xfId="0" applyFont="1" applyFill="1" applyBorder="1" applyAlignment="1">
      <alignment horizontal="center"/>
    </xf>
    <xf numFmtId="0" fontId="8" fillId="0" borderId="16" xfId="0" applyFont="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51C3-AF12-A748-A528-C6641EB3F49F}">
  <dimension ref="C2:F34"/>
  <sheetViews>
    <sheetView tabSelected="1" workbookViewId="0">
      <selection activeCell="I8" sqref="I8"/>
    </sheetView>
  </sheetViews>
  <sheetFormatPr baseColWidth="10" defaultRowHeight="16" x14ac:dyDescent="0.2"/>
  <cols>
    <col min="3" max="3" width="47.33203125" bestFit="1" customWidth="1"/>
    <col min="4" max="4" width="21.6640625" bestFit="1" customWidth="1"/>
    <col min="5" max="5" width="21.83203125" bestFit="1" customWidth="1"/>
    <col min="6" max="6" width="34" bestFit="1" customWidth="1"/>
  </cols>
  <sheetData>
    <row r="2" spans="3:6" ht="17" thickBot="1" x14ac:dyDescent="0.25"/>
    <row r="3" spans="3:6" ht="16" customHeight="1" x14ac:dyDescent="0.2">
      <c r="C3" s="47" t="s">
        <v>17</v>
      </c>
      <c r="D3" s="48"/>
      <c r="E3" s="48"/>
      <c r="F3" s="49"/>
    </row>
    <row r="4" spans="3:6" ht="16" customHeight="1" x14ac:dyDescent="0.2">
      <c r="C4" s="50"/>
      <c r="D4" s="51"/>
      <c r="E4" s="51"/>
      <c r="F4" s="52"/>
    </row>
    <row r="5" spans="3:6" ht="16" customHeight="1" x14ac:dyDescent="0.2">
      <c r="C5" s="50"/>
      <c r="D5" s="51"/>
      <c r="E5" s="51"/>
      <c r="F5" s="52"/>
    </row>
    <row r="6" spans="3:6" ht="17" thickBot="1" x14ac:dyDescent="0.25">
      <c r="C6" s="53"/>
      <c r="D6" s="54"/>
      <c r="E6" s="54"/>
      <c r="F6" s="55"/>
    </row>
    <row r="7" spans="3:6" ht="19" x14ac:dyDescent="0.2">
      <c r="C7" s="39"/>
      <c r="D7" s="39"/>
      <c r="E7" s="39"/>
      <c r="F7" s="39"/>
    </row>
    <row r="8" spans="3:6" ht="19" x14ac:dyDescent="0.2">
      <c r="C8" s="39"/>
      <c r="D8" s="39"/>
      <c r="E8" s="39"/>
      <c r="F8" s="39"/>
    </row>
    <row r="9" spans="3:6" ht="17" thickBot="1" x14ac:dyDescent="0.25"/>
    <row r="10" spans="3:6" ht="25" thickBot="1" x14ac:dyDescent="0.35">
      <c r="C10" s="40" t="s">
        <v>11</v>
      </c>
      <c r="D10" s="41"/>
      <c r="E10" s="41"/>
      <c r="F10" s="42"/>
    </row>
    <row r="11" spans="3:6" ht="17" thickBot="1" x14ac:dyDescent="0.25">
      <c r="C11" s="4"/>
      <c r="D11" s="5" t="s">
        <v>0</v>
      </c>
      <c r="E11" s="5" t="s">
        <v>1</v>
      </c>
      <c r="F11" s="6" t="s">
        <v>10</v>
      </c>
    </row>
    <row r="12" spans="3:6" ht="17" thickBot="1" x14ac:dyDescent="0.25">
      <c r="C12" s="36" t="s">
        <v>16</v>
      </c>
      <c r="D12" s="37">
        <v>100</v>
      </c>
      <c r="E12" s="7">
        <f>MIN(MAX(100,D12*3),16000)</f>
        <v>300</v>
      </c>
      <c r="F12" s="8">
        <f>ROUNDUP(MIN(E12*(256/1024),250),0)</f>
        <v>75</v>
      </c>
    </row>
    <row r="13" spans="3:6" x14ac:dyDescent="0.2">
      <c r="C13" s="1" t="s">
        <v>3</v>
      </c>
      <c r="D13" s="9">
        <v>0.1</v>
      </c>
      <c r="E13" s="10"/>
      <c r="F13" s="11"/>
    </row>
    <row r="14" spans="3:6" x14ac:dyDescent="0.2">
      <c r="C14" s="2" t="s">
        <v>4</v>
      </c>
      <c r="D14" s="12"/>
      <c r="E14" s="13">
        <v>0</v>
      </c>
      <c r="F14" s="14"/>
    </row>
    <row r="15" spans="3:6" x14ac:dyDescent="0.2">
      <c r="C15" s="2" t="s">
        <v>5</v>
      </c>
      <c r="D15" s="12"/>
      <c r="E15" s="12"/>
      <c r="F15" s="15">
        <v>0</v>
      </c>
    </row>
    <row r="16" spans="3:6" x14ac:dyDescent="0.2">
      <c r="C16" s="2" t="s">
        <v>2</v>
      </c>
      <c r="D16" s="16">
        <f>D13*D12</f>
        <v>10</v>
      </c>
      <c r="E16" s="16">
        <f>E14*E12</f>
        <v>0</v>
      </c>
      <c r="F16" s="17">
        <f>F15*F12</f>
        <v>0</v>
      </c>
    </row>
    <row r="17" spans="3:6" ht="17" thickBot="1" x14ac:dyDescent="0.25">
      <c r="C17" s="3" t="s">
        <v>8</v>
      </c>
      <c r="D17" s="18">
        <f>SUM(D16:F16)</f>
        <v>10</v>
      </c>
      <c r="E17" s="19"/>
      <c r="F17" s="20"/>
    </row>
    <row r="21" spans="3:6" ht="17" thickBot="1" x14ac:dyDescent="0.25">
      <c r="C21" s="46" t="s">
        <v>15</v>
      </c>
      <c r="D21" s="46"/>
      <c r="E21" s="46"/>
      <c r="F21" s="46"/>
    </row>
    <row r="22" spans="3:6" ht="25" thickBot="1" x14ac:dyDescent="0.35">
      <c r="C22" s="43" t="s">
        <v>12</v>
      </c>
      <c r="D22" s="44"/>
      <c r="E22" s="44"/>
      <c r="F22" s="45"/>
    </row>
    <row r="23" spans="3:6" ht="17" thickBot="1" x14ac:dyDescent="0.25">
      <c r="C23" s="4"/>
      <c r="D23" s="5" t="s">
        <v>0</v>
      </c>
      <c r="E23" s="5" t="s">
        <v>1</v>
      </c>
      <c r="F23" s="6" t="s">
        <v>10</v>
      </c>
    </row>
    <row r="24" spans="3:6" ht="17" thickBot="1" x14ac:dyDescent="0.25">
      <c r="C24" s="38"/>
      <c r="D24" s="21">
        <f>D12</f>
        <v>100</v>
      </c>
      <c r="E24" s="21">
        <f>MAX(3000,E12)</f>
        <v>3000</v>
      </c>
      <c r="F24" s="22">
        <f>MAX(125,F12)</f>
        <v>125</v>
      </c>
    </row>
    <row r="25" spans="3:6" x14ac:dyDescent="0.2">
      <c r="C25" s="1" t="s">
        <v>3</v>
      </c>
      <c r="D25" s="9">
        <v>0.08</v>
      </c>
      <c r="E25" s="10"/>
      <c r="F25" s="11"/>
    </row>
    <row r="26" spans="3:6" x14ac:dyDescent="0.2">
      <c r="C26" s="2" t="s">
        <v>6</v>
      </c>
      <c r="D26" s="12"/>
      <c r="E26" s="23">
        <v>5.0000000000000001E-3</v>
      </c>
      <c r="F26" s="14"/>
    </row>
    <row r="27" spans="3:6" x14ac:dyDescent="0.2">
      <c r="C27" s="2" t="s">
        <v>7</v>
      </c>
      <c r="D27" s="12"/>
      <c r="E27" s="12"/>
      <c r="F27" s="15">
        <v>0.04</v>
      </c>
    </row>
    <row r="28" spans="3:6" x14ac:dyDescent="0.2">
      <c r="C28" s="2" t="s">
        <v>2</v>
      </c>
      <c r="D28" s="16">
        <f>D25*D24</f>
        <v>8</v>
      </c>
      <c r="E28" s="16">
        <f>(E24-3000)*E26</f>
        <v>0</v>
      </c>
      <c r="F28" s="17">
        <f>(F24-125)*F27</f>
        <v>0</v>
      </c>
    </row>
    <row r="29" spans="3:6" ht="17" thickBot="1" x14ac:dyDescent="0.25">
      <c r="C29" s="26" t="s">
        <v>9</v>
      </c>
      <c r="D29" s="27">
        <f>SUM(D28:F28)</f>
        <v>8</v>
      </c>
      <c r="E29" s="28"/>
      <c r="F29" s="29"/>
    </row>
    <row r="30" spans="3:6" x14ac:dyDescent="0.2">
      <c r="C30" s="32" t="s">
        <v>13</v>
      </c>
      <c r="D30" s="33">
        <f>D17-D29</f>
        <v>2</v>
      </c>
      <c r="E30" s="30"/>
      <c r="F30" s="31"/>
    </row>
    <row r="31" spans="3:6" ht="17" thickBot="1" x14ac:dyDescent="0.25">
      <c r="C31" s="34" t="s">
        <v>14</v>
      </c>
      <c r="D31" s="35">
        <f>(D17-D29)/D17</f>
        <v>0.2</v>
      </c>
      <c r="E31" s="24"/>
      <c r="F31" s="25"/>
    </row>
    <row r="32" spans="3:6" x14ac:dyDescent="0.2">
      <c r="C32" s="56" t="s">
        <v>18</v>
      </c>
      <c r="D32" s="56"/>
      <c r="E32" s="56"/>
      <c r="F32" s="56"/>
    </row>
    <row r="33" spans="3:6" x14ac:dyDescent="0.2">
      <c r="C33" s="56"/>
      <c r="D33" s="56"/>
      <c r="E33" s="56"/>
      <c r="F33" s="56"/>
    </row>
    <row r="34" spans="3:6" x14ac:dyDescent="0.2">
      <c r="C34" s="56"/>
      <c r="D34" s="56"/>
      <c r="E34" s="56"/>
      <c r="F34" s="56"/>
    </row>
  </sheetData>
  <mergeCells count="5">
    <mergeCell ref="C10:F10"/>
    <mergeCell ref="C22:F22"/>
    <mergeCell ref="C21:F21"/>
    <mergeCell ref="C3:F6"/>
    <mergeCell ref="C32:F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Single Volume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2022-04-05T16:05:09Z</dcterms:created>
  <dcterms:modified xsi:type="dcterms:W3CDTF">2022-04-20T20:04:27Z</dcterms:modified>
</cp:coreProperties>
</file>